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لجان وجمعيات\لجان التنمية\الحسابات الختامية\اللجان\2022\طلحة\"/>
    </mc:Choice>
  </mc:AlternateContent>
  <bookViews>
    <workbookView xWindow="-105" yWindow="-105" windowWidth="23250" windowHeight="1257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<sst xmlns="http://schemas.openxmlformats.org/spreadsheetml/2006/main" count="554" uniqueCount="447">
  <si>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</si>
  <si>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</si>
  <si>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</si>
  <si>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</si>
  <si>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</si>
  <si>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</si>
  <si>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</si>
  <si>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</si>
  <si>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</si>
  <si>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</si>
  <si>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</si>
  <si>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</si>
  <si>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</si>
  <si>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</si>
  <si>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</si>
  <si>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</si>
  <si>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</si>
  <si>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</si>
  <si>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</si>
  <si>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</si>
  <si>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</si>
  <si>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</si>
  <si>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</si>
  <si>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</si>
  <si>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</si>
  <si>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</si>
  <si>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</si>
  <si>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</si>
  <si>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</si>
  <si>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</si>
  <si>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</si>
  <si>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</si>
  <si>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</si>
  <si>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</si>
  <si>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</si>
  <si>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</si>
  <si>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</si>
  <si>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</si>
  <si>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</si>
  <si>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</si>
  <si>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</si>
  <si>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</si>
  <si>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</si>
  <si>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</si>
  <si>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</si>
  <si>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</si>
  <si>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</si>
  <si>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</si>
  <si>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</si>
  <si>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</si>
  <si>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</si>
  <si>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</si>
  <si>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</si>
  <si>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</si>
  <si>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</si>
  <si>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</si>
  <si>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</si>
  <si>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</si>
  <si>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</si>
  <si>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</si>
  <si>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</si>
  <si>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</si>
  <si>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</si>
  <si>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</si>
  <si>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</si>
  <si>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</si>
  <si>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</si>
  <si>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</si>
  <si>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</si>
  <si>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</si>
  <si>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</si>
  <si>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</si>
  <si>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</si>
  <si>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</si>
  <si>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</si>
  <si>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</si>
  <si>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</si>
  <si>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</si>
  <si>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</si>
  <si>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</si>
  <si>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</si>
  <si>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</si>
  <si>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</si>
  <si>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</si>
  <si>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</si>
  <si>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</si>
  <si>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</si>
  <si>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</si>
  <si>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</si>
  <si>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</si>
  <si>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</si>
  <si>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</si>
  <si>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</si>
  <si>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</si>
  <si>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</si>
  <si>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</si>
  <si>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</si>
  <si>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</si>
  <si>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</si>
  <si>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</si>
  <si>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</si>
  <si>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</si>
  <si>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</si>
  <si>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</si>
  <si>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</si>
  <si>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</si>
  <si>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</si>
  <si>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</si>
  <si>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</si>
  <si>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</si>
  <si>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</si>
  <si>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</si>
  <si>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</si>
  <si>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</si>
  <si>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</si>
  <si>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</si>
  <si>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</si>
  <si>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</si>
  <si>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</si>
  <si>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</si>
  <si>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</si>
  <si>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</si>
  <si>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</si>
  <si>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</si>
  <si>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</si>
  <si>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</si>
  <si>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</si>
  <si>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</si>
  <si>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</si>
  <si>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</si>
  <si>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</si>
  <si>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</si>
  <si>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</si>
  <si>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</si>
  <si>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</si>
  <si>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</si>
  <si>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</si>
  <si>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</si>
  <si>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</si>
  <si>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</si>
  <si>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</si>
  <si>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</si>
  <si>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</si>
  <si>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</si>
  <si>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</si>
  <si>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</si>
  <si>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</si>
  <si>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</si>
  <si>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</si>
  <si>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</si>
  <si>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</si>
  <si>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</si>
  <si>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</si>
  <si>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</si>
  <si>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</si>
  <si>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</si>
  <si>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</si>
  <si>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</si>
  <si>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</si>
  <si>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</si>
  <si>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</si>
  <si>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</si>
  <si>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</si>
  <si>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</si>
  <si>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</si>
  <si>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</si>
  <si>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</si>
  <si>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</si>
  <si>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</si>
  <si>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</si>
  <si>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</si>
  <si>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</si>
  <si>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</si>
  <si>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</si>
  <si>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</si>
  <si>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</si>
  <si>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</si>
  <si>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</si>
  <si>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</si>
  <si>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</si>
  <si>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</si>
  <si>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</si>
  <si>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</si>
  <si>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</si>
  <si>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</si>
  <si>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</si>
  <si>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</si>
  <si>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</si>
  <si>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</si>
  <si>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</si>
  <si>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</si>
  <si>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</si>
  <si>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</si>
  <si>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</si>
  <si>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</si>
  <si>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</si>
  <si>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</si>
  <si>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</si>
  <si>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</si>
  <si>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</si>
  <si>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</si>
  <si>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</si>
  <si>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</si>
  <si>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</si>
  <si>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</si>
  <si>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</si>
  <si>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</si>
  <si>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</si>
  <si>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</si>
  <si>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</si>
  <si>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</si>
  <si>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</si>
  <si>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</si>
  <si>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</si>
  <si>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</si>
  <si>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</si>
  <si>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</si>
  <si>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</si>
  <si>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</si>
  <si>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</si>
  <si>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</si>
  <si>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</si>
  <si>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</si>
  <si>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</si>
  <si>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</si>
  <si>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</si>
  <si>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</si>
  <si>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</si>
  <si>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</si>
  <si>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</si>
  <si>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</si>
  <si>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</si>
  <si>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</si>
  <si>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</si>
  <si>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</si>
  <si>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</si>
  <si>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</si>
  <si>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</si>
  <si>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</si>
  <si>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</si>
  <si>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</si>
  <si>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</si>
  <si>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</si>
  <si>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</si>
  <si>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</si>
  <si>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</si>
  <si>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</si>
  <si>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</si>
  <si>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</si>
  <si>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</si>
  <si>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</si>
  <si>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</si>
  <si>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</si>
  <si>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</si>
  <si>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</si>
  <si>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</si>
  <si>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</si>
  <si>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</si>
  <si>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</si>
  <si>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</si>
  <si>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</si>
  <si>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</si>
  <si>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</si>
  <si>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</si>
  <si>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</si>
  <si>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</si>
  <si>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</si>
  <si>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</si>
  <si>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</si>
  <si>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</si>
  <si>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</si>
  <si>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</si>
  <si>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</si>
  <si>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</si>
  <si>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</si>
  <si>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</si>
  <si>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</si>
  <si>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</si>
  <si>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</si>
  <si>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</si>
  <si>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</si>
  <si>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</si>
  <si>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</si>
  <si>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</si>
  <si>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</si>
  <si>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</si>
  <si>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</si>
  <si>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</si>
  <si>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</si>
  <si>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</si>
  <si>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</si>
  <si>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</si>
  <si>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</si>
  <si>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</si>
  <si>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</si>
  <si>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</si>
  <si>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</si>
  <si>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</si>
  <si>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</si>
  <si>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</si>
  <si>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</si>
  <si>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</si>
  <si>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</si>
  <si>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</si>
  <si>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</si>
  <si>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</si>
  <si>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</si>
  <si>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</si>
  <si>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</si>
  <si>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</si>
  <si>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</si>
  <si>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</si>
  <si>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</si>
  <si>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</si>
  <si>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</si>
  <si>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</si>
  <si>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</si>
  <si>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</si>
  <si>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</si>
  <si>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</si>
  <si>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</si>
  <si>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</si>
  <si>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</si>
  <si>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</si>
  <si>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</si>
  <si>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</si>
  <si>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</si>
  <si>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</si>
  <si>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</si>
  <si>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</si>
  <si>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</si>
  <si>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</si>
  <si>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</si>
  <si>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</si>
  <si>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</si>
  <si>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</si>
  <si>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</si>
  <si>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</si>
  <si>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</si>
  <si>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</si>
  <si>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</si>
  <si>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</si>
  <si>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</si>
  <si>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</si>
  <si>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</si>
  <si>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</si>
  <si>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</si>
  <si>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</si>
  <si>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</si>
  <si>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</si>
  <si>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</si>
  <si>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</si>
  <si>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</si>
  <si>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</si>
  <si>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</si>
  <si>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</si>
  <si>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</si>
  <si>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</si>
  <si>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</si>
  <si>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</si>
  <si>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</si>
  <si>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</si>
  <si>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</si>
  <si>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</si>
  <si>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</si>
  <si>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</si>
  <si>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</si>
  <si>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</si>
  <si>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</si>
  <si>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</si>
  <si>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</si>
  <si>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</si>
  <si>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</si>
  <si>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</si>
  <si>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</si>
  <si>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</si>
  <si>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</si>
  <si>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</si>
  <si>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</si>
  <si>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</si>
  <si>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</si>
  <si>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</si>
  <si>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</si>
  <si>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</si>
  <si>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</si>
  <si>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</si>
  <si>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</si>
  <si>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</si>
  <si>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</si>
  <si>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</si>
  <si>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</si>
  <si>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</si>
  <si>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</si>
  <si>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</si>
  <si>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</si>
  <si>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</si>
  <si>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</si>
  <si>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</si>
  <si>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</si>
  <si>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</si>
  <si>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</si>
  <si>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</si>
  <si>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</si>
  <si>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</si>
  <si>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</si>
  <si>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</si>
  <si>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</si>
  <si>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</si>
  <si>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</si>
  <si>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</si>
  <si>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</si>
  <si>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</si>
  <si>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</si>
  <si>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</si>
  <si>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</si>
  <si>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</si>
  <si>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</si>
  <si>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</si>
  <si>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</si>
  <si>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</si>
  <si>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</si>
  <si>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</si>
  <si>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</si>
  <si>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</si>
  <si>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</si>
  <si>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</si>
  <si>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</si>
  <si>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</si>
  <si>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</si>
  <si>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</si>
  <si>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</si>
  <si>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</si>
  <si>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</si>
  <si>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</si>
  <si>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</si>
  <si>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</si>
  <si>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</si>
  <si>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</si>
  <si>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</si>
  <si>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</si>
  <si>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</si>
  <si>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</si>
  <si>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</si>
  <si>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2022      الى 30 / 6 / 2022    </t>
  </si>
  <si>
    <t xml:space="preserve">تقرير بالأصول الثابتة بتاريخ 30 /  6 /   2022م </t>
  </si>
  <si>
    <t>تقرير بالإلتزامات وصافي اًلأصول بتاريخ 30 /  6 /    2022م</t>
  </si>
  <si>
    <t xml:space="preserve">تقرير إيرادات ومصروفات البرامج والأنشطة المقيدة للفترة من 1 /  4 / 2022م      الى  30 / 6 /  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</si>
</sst>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702D68CC-26DB-4B27-A90E-EDAA74A478AC}"/>
            </a:ext>
          </a:extLst>
        </xdr:cNvPr>
        <xdr:cNvSpPr txBox="1"/>
      </xdr:nvSpPr>
      <xdr:spPr>
        <a:xfrm>
          <a:off x="11230714141" y="180975"/>
          <a:ext cx="5737859" cy="60940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اسم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جمعية</a:t>
          </a:r>
          <a:r>
            <a:rPr lang="ar-SA" sz="1400">
              <a:effectLst/>
              <a:latin typeface="+mn-lt"/>
              <a:ea typeface="Calibri"/>
              <a:cs typeface="+mn-cs"/>
            </a:rPr>
            <a:t> التنمية: جمعية التنمية الأهلية بطلحة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895368.07</a:t>
          </a:r>
          <a:r>
            <a:rPr lang="ar-SA"/>
            <a:t> </a:t>
          </a:r>
          <a:r>
            <a:rPr lang="ar-SA" sz="1400"/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 25 / 9 / 1443 هـ      ترخيص رقم 4348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/ 4 / 1421 هـ     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طلحة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0537505174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Tn.talha91@gmail.com</a:t>
          </a:r>
          <a:endParaRPr lang="ar-S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K9" sqref="K9"/>
    </sheetView>
  </sheetViews>
  <sheetFormatPr defaultRowHeight="14.25"/>
  <cols>
    <col min="11" max="11" width="13" customWidth="1"/>
  </cols>
  <sheetData>
    <row r="8" spans="11:11" ht="15" thickBot="1"/>
    <row r="9" spans="11:11" ht="15" thickBot="1">
      <c r="K9" s="222">
        <f>'بيانات الالتزامات وصافي الاصول'!E28</f>
        <v>895368.07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54" t="s">
        <v>36</v>
      </c>
      <c r="C5" s="257" t="s">
        <v>93</v>
      </c>
      <c r="D5" s="257"/>
      <c r="E5" s="257"/>
      <c r="F5" s="257"/>
      <c r="G5" s="257" t="s">
        <v>94</v>
      </c>
      <c r="H5" s="258"/>
    </row>
    <row r="6" spans="2:12" ht="31.5" customHeight="1">
      <c r="B6" s="255"/>
      <c r="C6" s="259" t="s">
        <v>95</v>
      </c>
      <c r="D6" s="260"/>
      <c r="E6" s="259" t="s">
        <v>185</v>
      </c>
      <c r="F6" s="260"/>
      <c r="G6" s="261" t="s">
        <v>94</v>
      </c>
      <c r="H6" s="263" t="s">
        <v>98</v>
      </c>
    </row>
    <row r="7" spans="2:12" ht="16.5" thickBot="1">
      <c r="B7" s="256"/>
      <c r="C7" s="145" t="s">
        <v>93</v>
      </c>
      <c r="D7" s="145" t="s">
        <v>186</v>
      </c>
      <c r="E7" s="145" t="s">
        <v>96</v>
      </c>
      <c r="F7" s="145" t="s">
        <v>97</v>
      </c>
      <c r="G7" s="262"/>
      <c r="H7" s="264"/>
      <c r="I7" s="80"/>
      <c r="J7" s="81"/>
      <c r="K7" s="81"/>
    </row>
    <row r="8" spans="2:12" ht="21" thickTop="1">
      <c r="B8" s="251" t="s">
        <v>112</v>
      </c>
      <c r="C8" s="252"/>
      <c r="D8" s="252"/>
      <c r="E8" s="252"/>
      <c r="F8" s="252"/>
      <c r="G8" s="252"/>
      <c r="H8" s="253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51" t="s">
        <v>113</v>
      </c>
      <c r="C21" s="252"/>
      <c r="D21" s="252"/>
      <c r="E21" s="252"/>
      <c r="F21" s="252"/>
      <c r="G21" s="252"/>
      <c r="H21" s="253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65" t="s">
        <v>179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2:14" ht="15" thickBot="1"/>
    <row r="5" spans="2:14" ht="30.75" customHeight="1" thickTop="1">
      <c r="B5" s="268" t="s">
        <v>90</v>
      </c>
      <c r="C5" s="273" t="s">
        <v>86</v>
      </c>
      <c r="D5" s="273" t="s">
        <v>87</v>
      </c>
      <c r="E5" s="273" t="s">
        <v>88</v>
      </c>
      <c r="F5" s="273" t="s">
        <v>91</v>
      </c>
      <c r="G5" s="270" t="s">
        <v>436</v>
      </c>
      <c r="H5" s="271"/>
      <c r="I5" s="271"/>
      <c r="J5" s="271"/>
      <c r="K5" s="272"/>
      <c r="L5" s="275" t="s">
        <v>89</v>
      </c>
      <c r="M5" s="266" t="s">
        <v>441</v>
      </c>
      <c r="N5" s="266" t="s">
        <v>184</v>
      </c>
    </row>
    <row r="6" spans="2:14" ht="15" customHeight="1" thickBot="1">
      <c r="B6" s="269"/>
      <c r="C6" s="274"/>
      <c r="D6" s="274"/>
      <c r="E6" s="274"/>
      <c r="F6" s="274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6"/>
      <c r="M6" s="267"/>
      <c r="N6" s="267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F14" sqref="F14"/>
    </sheetView>
  </sheetViews>
  <sheetFormatPr defaultRowHeight="14.25"/>
  <cols>
    <col min="2" max="2" width="8.125" bestFit="1" customWidth="1"/>
    <col min="3" max="3" width="32.125" customWidth="1"/>
    <col min="13" max="13" width="1.375" customWidth="1"/>
  </cols>
  <sheetData>
    <row r="2" spans="2:16" ht="21" thickBot="1">
      <c r="C2" s="277" t="s">
        <v>178</v>
      </c>
      <c r="D2" s="277"/>
      <c r="E2" s="277"/>
      <c r="F2" s="277"/>
      <c r="G2" s="277"/>
      <c r="H2" s="277"/>
      <c r="I2" s="277"/>
      <c r="J2" s="277"/>
      <c r="K2" s="277"/>
      <c r="L2" s="277"/>
    </row>
    <row r="3" spans="2:16" ht="15.75" thickBot="1">
      <c r="B3" s="278" t="s">
        <v>188</v>
      </c>
      <c r="C3" s="283" t="s">
        <v>114</v>
      </c>
      <c r="D3" s="280" t="s">
        <v>37</v>
      </c>
      <c r="E3" s="281"/>
      <c r="F3" s="282"/>
      <c r="G3" s="280" t="s">
        <v>38</v>
      </c>
      <c r="H3" s="281"/>
      <c r="I3" s="282"/>
      <c r="J3" s="280" t="s">
        <v>39</v>
      </c>
      <c r="K3" s="281"/>
      <c r="L3" s="282"/>
      <c r="N3" s="280" t="s">
        <v>85</v>
      </c>
      <c r="O3" s="281"/>
      <c r="P3" s="282"/>
    </row>
    <row r="4" spans="2:16" ht="15" thickBot="1">
      <c r="B4" s="279"/>
      <c r="C4" s="284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>
      <c r="B14" s="85">
        <v>31201</v>
      </c>
      <c r="C14" s="3" t="s">
        <v>202</v>
      </c>
      <c r="D14" s="248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zoomScale="110" zoomScaleNormal="110" workbookViewId="0">
      <pane xSplit="12" ySplit="4" topLeftCell="M233" activePane="bottomRight" state="frozen"/>
      <selection pane="topRight" activeCell="M1" sqref="M1"/>
      <selection pane="bottomLeft" activeCell="A5" sqref="A5"/>
      <selection pane="bottomRight" activeCell="F245" sqref="F245"/>
    </sheetView>
  </sheetViews>
  <sheetFormatPr defaultRowHeight="14.25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>
      <c r="B2" s="285" t="s">
        <v>443</v>
      </c>
      <c r="C2" s="285"/>
      <c r="D2" s="285"/>
      <c r="E2" s="285"/>
      <c r="F2" s="285"/>
      <c r="G2" s="285"/>
      <c r="H2" s="285"/>
      <c r="I2" s="285"/>
      <c r="J2" s="285"/>
      <c r="K2" s="285"/>
    </row>
    <row r="3" spans="2:18" ht="15" thickBot="1"/>
    <row r="4" spans="2:18" ht="58.5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>
      <c r="B5" s="180">
        <v>4</v>
      </c>
      <c r="C5" s="181" t="s">
        <v>221</v>
      </c>
      <c r="D5" s="242">
        <f>SUM(E5:K5)</f>
        <v>61340.88</v>
      </c>
      <c r="E5" s="223">
        <f>E6</f>
        <v>1340.88</v>
      </c>
      <c r="F5" s="224">
        <f>F210</f>
        <v>60000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>
      <c r="B6" s="91">
        <v>41</v>
      </c>
      <c r="C6" s="182" t="s">
        <v>222</v>
      </c>
      <c r="D6" s="242">
        <f t="shared" ref="D6:D69" si="0">SUM(E6:K6)</f>
        <v>1340.88</v>
      </c>
      <c r="E6" s="226">
        <f>E7+E38+E134+E190</f>
        <v>1340.88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>
      <c r="B37" s="184">
        <v>41102022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>
      <c r="B50" s="184">
        <v>41202201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>
      <c r="B51" s="184">
        <v>4120220101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>
      <c r="B52" s="184">
        <v>41202202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>
      <c r="B53" s="184">
        <v>4120220201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>
      <c r="B54" s="184">
        <v>4120220202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>
      <c r="B55" s="184">
        <v>4120220203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>
      <c r="B56" s="184">
        <v>4120220204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>
      <c r="B57" s="184">
        <v>4120220205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>
      <c r="B58" s="184">
        <v>4120220206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>
      <c r="B59" s="184">
        <v>41202203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>
      <c r="B60" s="184">
        <v>4120220301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>
      <c r="B61" s="184">
        <v>4120220302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>
      <c r="B62" s="184">
        <v>4120220303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>
      <c r="B63" s="184">
        <v>4120220304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>
      <c r="B64" s="184">
        <v>4120220305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>
      <c r="B65" s="184">
        <v>4120220306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>
      <c r="B66" s="184">
        <v>41202204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>
      <c r="B67" s="184">
        <v>4120220401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>
      <c r="B68" s="184">
        <v>4120220402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>
      <c r="B69" s="184">
        <v>4120220403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>
      <c r="B70" s="184">
        <v>4120220404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>
      <c r="B71" s="184">
        <v>4120220405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>
      <c r="B72" s="184">
        <v>41202205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>
      <c r="B73" s="184">
        <v>4120220501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>
      <c r="B74" s="184">
        <v>41202206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>
      <c r="B75" s="184">
        <v>4120220601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>
      <c r="B76" s="184">
        <v>41202207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>
      <c r="B77" s="184">
        <v>4120220701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>
      <c r="B78" s="184">
        <v>41202208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>
      <c r="B79" s="184">
        <v>4120220801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>
      <c r="B80" s="184">
        <v>41202209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>
      <c r="B81" s="184">
        <v>4120220901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>
      <c r="B82" s="184">
        <v>41202210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>
      <c r="B83" s="184">
        <v>4120221001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>
      <c r="B84" s="184">
        <v>41202211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>
      <c r="B85" s="184">
        <v>4120221001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>
      <c r="B86" s="184">
        <v>41202212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>
      <c r="B87" s="184">
        <v>4120221201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>
      <c r="B134" s="91">
        <v>413</v>
      </c>
      <c r="C134" s="192" t="s">
        <v>13</v>
      </c>
      <c r="D134" s="242">
        <f t="shared" ref="D134:D197" si="2">SUM(E134:K134)</f>
        <v>1340.88</v>
      </c>
      <c r="E134" s="226">
        <f>SUM(E135,E137,E144,E150,E155,E157,E159,E161,E163,E165,E167,E169,E171,E183)</f>
        <v>1340.88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>
      <c r="B155" s="90">
        <v>41305</v>
      </c>
      <c r="C155" s="183" t="s">
        <v>350</v>
      </c>
      <c r="D155" s="242">
        <f t="shared" si="2"/>
        <v>1127.5</v>
      </c>
      <c r="E155" s="226">
        <f>E156</f>
        <v>1127.5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>
      <c r="B156" s="184">
        <v>41305001</v>
      </c>
      <c r="C156" s="193" t="s">
        <v>351</v>
      </c>
      <c r="D156" s="242">
        <f t="shared" si="2"/>
        <v>1127.5</v>
      </c>
      <c r="E156" s="226">
        <v>1127.5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>
      <c r="B165" s="90">
        <v>41310</v>
      </c>
      <c r="C165" s="183" t="s">
        <v>360</v>
      </c>
      <c r="D165" s="242">
        <f t="shared" si="2"/>
        <v>213.38</v>
      </c>
      <c r="E165" s="226">
        <f>E166</f>
        <v>213.38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>
      <c r="B166" s="184">
        <v>41310001</v>
      </c>
      <c r="C166" s="193" t="s">
        <v>361</v>
      </c>
      <c r="D166" s="242">
        <f t="shared" si="2"/>
        <v>213.38</v>
      </c>
      <c r="E166" s="226">
        <v>213.38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>
      <c r="B210" s="91">
        <v>42</v>
      </c>
      <c r="C210" s="182" t="s">
        <v>2</v>
      </c>
      <c r="D210" s="242">
        <f t="shared" si="3"/>
        <v>60000</v>
      </c>
      <c r="E210" s="228"/>
      <c r="F210" s="227">
        <f>SUM(F211,F249)</f>
        <v>60000</v>
      </c>
      <c r="G210" s="229"/>
      <c r="H210" s="230"/>
      <c r="I210" s="231"/>
      <c r="J210" s="230"/>
      <c r="K210" s="230"/>
      <c r="P210" s="87"/>
      <c r="R210" s="87"/>
    </row>
    <row r="211" spans="2:18" ht="16.5" thickBot="1">
      <c r="B211" s="92">
        <v>421</v>
      </c>
      <c r="C211" s="195" t="s">
        <v>396</v>
      </c>
      <c r="D211" s="242">
        <f t="shared" si="3"/>
        <v>60000</v>
      </c>
      <c r="E211" s="232"/>
      <c r="F211" s="227">
        <f>SUM(F212,F214,F223,F232,F238)</f>
        <v>60000</v>
      </c>
      <c r="G211" s="233"/>
      <c r="H211" s="230"/>
      <c r="I211" s="231"/>
      <c r="J211" s="230"/>
      <c r="K211" s="230"/>
      <c r="P211" s="87"/>
      <c r="R211" s="87"/>
    </row>
    <row r="212" spans="2:18" ht="15.75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>
      <c r="B238" s="93">
        <v>42105</v>
      </c>
      <c r="C238" s="192" t="s">
        <v>24</v>
      </c>
      <c r="D238" s="242">
        <f t="shared" si="3"/>
        <v>60000</v>
      </c>
      <c r="E238" s="232"/>
      <c r="F238" s="227">
        <f>SUM(F239:F248)</f>
        <v>60000</v>
      </c>
      <c r="G238" s="233"/>
      <c r="H238" s="230"/>
      <c r="I238" s="231"/>
      <c r="J238" s="230"/>
      <c r="K238" s="230"/>
      <c r="P238" s="87"/>
      <c r="R238" s="87"/>
    </row>
    <row r="239" spans="2:18" ht="15.75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>
      <c r="B240" s="88">
        <v>42105002</v>
      </c>
      <c r="C240" s="194" t="s">
        <v>145</v>
      </c>
      <c r="D240" s="242">
        <f t="shared" si="3"/>
        <v>9000</v>
      </c>
      <c r="E240" s="232"/>
      <c r="F240" s="227">
        <v>9000</v>
      </c>
      <c r="G240" s="233"/>
      <c r="H240" s="230"/>
      <c r="I240" s="231"/>
      <c r="J240" s="230"/>
      <c r="K240" s="230"/>
      <c r="P240" s="87"/>
      <c r="R240" s="87"/>
    </row>
    <row r="241" spans="2:18" ht="15.75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>
      <c r="B244" s="88">
        <v>42105006</v>
      </c>
      <c r="C244" s="194" t="s">
        <v>153</v>
      </c>
      <c r="D244" s="242">
        <f t="shared" si="3"/>
        <v>43000</v>
      </c>
      <c r="E244" s="232"/>
      <c r="F244" s="227">
        <v>43000</v>
      </c>
      <c r="G244" s="233"/>
      <c r="H244" s="230"/>
      <c r="I244" s="231"/>
      <c r="J244" s="230"/>
      <c r="K244" s="230"/>
      <c r="P244" s="87"/>
      <c r="R244" s="87"/>
    </row>
    <row r="245" spans="2:18" ht="15.75" thickBot="1">
      <c r="B245" s="88">
        <v>42105007</v>
      </c>
      <c r="C245" s="194" t="s">
        <v>155</v>
      </c>
      <c r="D245" s="242">
        <f t="shared" si="3"/>
        <v>8000</v>
      </c>
      <c r="E245" s="232"/>
      <c r="F245" s="227">
        <v>8000</v>
      </c>
      <c r="G245" s="233"/>
      <c r="H245" s="230"/>
      <c r="I245" s="231"/>
      <c r="J245" s="230"/>
      <c r="K245" s="230"/>
      <c r="P245" s="87"/>
      <c r="R245" s="87"/>
    </row>
    <row r="246" spans="2:18" ht="15.75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>
      <c r="B253" s="95">
        <v>42202201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61340.88</v>
      </c>
      <c r="E293" s="243">
        <f>E5</f>
        <v>1340.88</v>
      </c>
      <c r="F293" s="243">
        <f>F210</f>
        <v>60000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3" workbookViewId="0">
      <selection activeCell="D7" sqref="D7"/>
    </sheetView>
  </sheetViews>
  <sheetFormatPr defaultRowHeight="14.25"/>
  <cols>
    <col min="3" max="3" width="44.375" customWidth="1"/>
    <col min="4" max="4" width="9.875" bestFit="1" customWidth="1"/>
    <col min="6" max="6" width="17.625" customWidth="1"/>
  </cols>
  <sheetData>
    <row r="2" spans="2:6" ht="20.25">
      <c r="B2" s="288" t="s">
        <v>444</v>
      </c>
      <c r="C2" s="288"/>
      <c r="D2" s="288"/>
      <c r="E2" s="288"/>
      <c r="F2" s="288"/>
    </row>
    <row r="3" spans="2:6" ht="15" thickBot="1"/>
    <row r="4" spans="2:6" ht="30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8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45">
        <v>400126.83</v>
      </c>
      <c r="E7" s="245">
        <v>460126.83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45"/>
      <c r="E10" s="204"/>
      <c r="F10" s="160"/>
    </row>
    <row r="11" spans="2:6" ht="22.5" customHeight="1">
      <c r="B11" s="207">
        <v>115</v>
      </c>
      <c r="C11" s="208" t="s">
        <v>48</v>
      </c>
      <c r="D11" s="245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400126.83</v>
      </c>
      <c r="E15" s="161">
        <f>SUM(E7:E14)</f>
        <v>460126.83</v>
      </c>
      <c r="F15" s="161"/>
    </row>
    <row r="16" spans="2:6" ht="20.25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46">
        <v>95790</v>
      </c>
      <c r="E17" s="211">
        <v>95790</v>
      </c>
      <c r="F17" s="160"/>
    </row>
    <row r="18" spans="2:6" ht="21" customHeight="1">
      <c r="B18" s="207">
        <v>122</v>
      </c>
      <c r="C18" s="208" t="s">
        <v>54</v>
      </c>
      <c r="D18" s="246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>
        <v>442946</v>
      </c>
      <c r="E20" s="211">
        <v>442946</v>
      </c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.75" thickBot="1">
      <c r="B22" s="110"/>
      <c r="C22" s="111" t="s">
        <v>423</v>
      </c>
      <c r="D22" s="161">
        <f>SUM(D17:D21)</f>
        <v>538736</v>
      </c>
      <c r="E22" s="161">
        <f>SUM(E17:E21)</f>
        <v>538736</v>
      </c>
      <c r="F22" s="161"/>
    </row>
    <row r="23" spans="2:6" ht="2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.75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6" t="s">
        <v>425</v>
      </c>
      <c r="C33" s="287"/>
      <c r="D33" s="166">
        <f>D15+D22+D31</f>
        <v>938862.83000000007</v>
      </c>
      <c r="E33" s="166">
        <f>E15+E22+E31</f>
        <v>998862.83000000007</v>
      </c>
      <c r="F33" s="167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9" zoomScale="96" zoomScaleNormal="96" workbookViewId="0">
      <selection activeCell="F25" sqref="F25:F26"/>
    </sheetView>
  </sheetViews>
  <sheetFormatPr defaultRowHeight="14.25"/>
  <cols>
    <col min="3" max="3" width="8.125" bestFit="1" customWidth="1"/>
    <col min="4" max="4" width="33.375" customWidth="1"/>
    <col min="5" max="5" width="10.25" bestFit="1" customWidth="1"/>
    <col min="6" max="6" width="12.375" bestFit="1" customWidth="1"/>
    <col min="7" max="7" width="23.375" customWidth="1"/>
  </cols>
  <sheetData>
    <row r="2" spans="3:7" ht="20.25">
      <c r="C2" s="288" t="s">
        <v>445</v>
      </c>
      <c r="D2" s="288"/>
      <c r="E2" s="288"/>
      <c r="F2" s="288"/>
      <c r="G2" s="288"/>
    </row>
    <row r="3" spans="3:7" ht="15" thickBot="1"/>
    <row r="4" spans="3:7" ht="31.5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0.25">
      <c r="C6" s="102">
        <v>21</v>
      </c>
      <c r="D6" s="103" t="s">
        <v>65</v>
      </c>
      <c r="E6" s="158"/>
      <c r="F6" s="159"/>
      <c r="G6" s="160"/>
    </row>
    <row r="7" spans="3:7" ht="15.75">
      <c r="C7" s="104">
        <v>211</v>
      </c>
      <c r="D7" s="33" t="s">
        <v>66</v>
      </c>
      <c r="E7" s="158"/>
      <c r="F7" s="159"/>
      <c r="G7" s="160"/>
    </row>
    <row r="8" spans="3:7" ht="15.75">
      <c r="C8" s="104">
        <v>212</v>
      </c>
      <c r="D8" s="33" t="s">
        <v>67</v>
      </c>
      <c r="E8" s="158"/>
      <c r="F8" s="159"/>
      <c r="G8" s="160"/>
    </row>
    <row r="9" spans="3:7" ht="15.75">
      <c r="C9" s="104">
        <v>213</v>
      </c>
      <c r="D9" s="33" t="s">
        <v>68</v>
      </c>
      <c r="E9" s="158"/>
      <c r="F9" s="159"/>
      <c r="G9" s="160"/>
    </row>
    <row r="10" spans="3:7" ht="15.75">
      <c r="C10" s="104">
        <v>214</v>
      </c>
      <c r="D10" s="33" t="s">
        <v>69</v>
      </c>
      <c r="E10" s="247">
        <v>4725</v>
      </c>
      <c r="F10" s="247">
        <v>4725</v>
      </c>
      <c r="G10" s="160"/>
    </row>
    <row r="11" spans="3:7" ht="15.75">
      <c r="C11" s="104">
        <v>215</v>
      </c>
      <c r="D11" s="33" t="s">
        <v>70</v>
      </c>
      <c r="E11" s="158"/>
      <c r="F11" s="159"/>
      <c r="G11" s="160"/>
    </row>
    <row r="12" spans="3:7" ht="16.5" thickBot="1">
      <c r="C12" s="104">
        <v>216</v>
      </c>
      <c r="D12" s="33" t="s">
        <v>71</v>
      </c>
      <c r="E12" s="158"/>
      <c r="F12" s="159"/>
      <c r="G12" s="160"/>
    </row>
    <row r="13" spans="3:7" ht="18.75" thickBot="1">
      <c r="C13" s="110"/>
      <c r="D13" s="111" t="s">
        <v>429</v>
      </c>
      <c r="E13" s="161">
        <f>SUM(E7:E12)</f>
        <v>4725</v>
      </c>
      <c r="F13" s="161">
        <f>SUM(F7:F12)</f>
        <v>4725</v>
      </c>
      <c r="G13" s="161"/>
    </row>
    <row r="14" spans="3:7" ht="20.25">
      <c r="C14" s="205">
        <v>22</v>
      </c>
      <c r="D14" s="209" t="s">
        <v>72</v>
      </c>
      <c r="E14" s="210"/>
      <c r="F14" s="211"/>
      <c r="G14" s="160"/>
    </row>
    <row r="15" spans="3:7" ht="15.75">
      <c r="C15" s="207">
        <v>221</v>
      </c>
      <c r="D15" s="208" t="s">
        <v>73</v>
      </c>
      <c r="E15" s="210"/>
      <c r="F15" s="211"/>
      <c r="G15" s="160"/>
    </row>
    <row r="16" spans="3:7" ht="15.75">
      <c r="C16" s="207">
        <v>222</v>
      </c>
      <c r="D16" s="208" t="s">
        <v>74</v>
      </c>
      <c r="E16" s="210"/>
      <c r="F16" s="211"/>
      <c r="G16" s="160"/>
    </row>
    <row r="17" spans="3:7" ht="15.75">
      <c r="C17" s="207">
        <v>223</v>
      </c>
      <c r="D17" s="208" t="s">
        <v>75</v>
      </c>
      <c r="E17" s="210"/>
      <c r="F17" s="211"/>
      <c r="G17" s="160"/>
    </row>
    <row r="18" spans="3:7" ht="15.75">
      <c r="C18" s="207">
        <v>224</v>
      </c>
      <c r="D18" s="213" t="s">
        <v>76</v>
      </c>
      <c r="E18" s="210"/>
      <c r="F18" s="211"/>
      <c r="G18" s="162"/>
    </row>
    <row r="19" spans="3:7" ht="15.75">
      <c r="C19" s="207">
        <v>225</v>
      </c>
      <c r="D19" s="213" t="s">
        <v>77</v>
      </c>
      <c r="E19" s="250">
        <f>F19+'تقرير المصروفات '!E134</f>
        <v>38769.759999999995</v>
      </c>
      <c r="F19" s="211">
        <v>37428.879999999997</v>
      </c>
      <c r="G19" s="162"/>
    </row>
    <row r="20" spans="3:7" ht="15.75">
      <c r="C20" s="207">
        <v>226</v>
      </c>
      <c r="D20" s="213" t="s">
        <v>78</v>
      </c>
      <c r="E20" s="210"/>
      <c r="F20" s="211"/>
      <c r="G20" s="162"/>
    </row>
    <row r="21" spans="3:7" ht="16.5" thickBot="1">
      <c r="C21" s="207">
        <v>227</v>
      </c>
      <c r="D21" s="213" t="s">
        <v>79</v>
      </c>
      <c r="E21" s="210"/>
      <c r="F21" s="211"/>
      <c r="G21" s="162"/>
    </row>
    <row r="22" spans="3:7" ht="18.75" thickBot="1">
      <c r="C22" s="110"/>
      <c r="D22" s="111" t="s">
        <v>431</v>
      </c>
      <c r="E22" s="161">
        <f>SUM(E15:E21)</f>
        <v>38769.759999999995</v>
      </c>
      <c r="F22" s="161">
        <f>SUM(F15:F21)</f>
        <v>37428.879999999997</v>
      </c>
      <c r="G22" s="161"/>
    </row>
    <row r="23" spans="3:7" ht="20.25">
      <c r="C23" s="214">
        <v>23</v>
      </c>
      <c r="D23" s="215" t="s">
        <v>430</v>
      </c>
      <c r="E23" s="203"/>
      <c r="F23" s="204"/>
      <c r="G23" s="157"/>
    </row>
    <row r="24" spans="3:7" ht="20.25">
      <c r="C24" s="214">
        <v>231</v>
      </c>
      <c r="D24" s="215" t="s">
        <v>430</v>
      </c>
      <c r="E24" s="203"/>
      <c r="F24" s="204"/>
      <c r="G24" s="157"/>
    </row>
    <row r="25" spans="3:7" ht="15.75">
      <c r="C25" s="207">
        <v>23101</v>
      </c>
      <c r="D25" s="208" t="s">
        <v>80</v>
      </c>
      <c r="E25" s="249">
        <f>F25+'تقرير الايرادات والتبرعات '!G12+'تقرير الايرادات والتبرعات '!H12-'تقرير المصروفات '!F211</f>
        <v>281390</v>
      </c>
      <c r="F25" s="204">
        <v>341390</v>
      </c>
      <c r="G25" s="160"/>
    </row>
    <row r="26" spans="3:7" ht="15.75">
      <c r="C26" s="207">
        <v>23102</v>
      </c>
      <c r="D26" s="208" t="s">
        <v>442</v>
      </c>
      <c r="E26" s="249">
        <f>F26+'تقرير الايرادات والتبرعات '!D19+'تقرير الايرادات والتبرعات '!E19-'تقرير المصروفات '!F249-'تقرير المصروفات '!E6</f>
        <v>613978.06999999995</v>
      </c>
      <c r="F26" s="204">
        <v>615318.94999999995</v>
      </c>
      <c r="G26" s="160"/>
    </row>
    <row r="27" spans="3:7" ht="16.5" thickBot="1">
      <c r="C27" s="207">
        <v>23103</v>
      </c>
      <c r="D27" s="208" t="s">
        <v>81</v>
      </c>
      <c r="E27" s="249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8">
      <c r="C28" s="112"/>
      <c r="D28" s="113" t="s">
        <v>432</v>
      </c>
      <c r="E28" s="164">
        <f>SUM(E25:E27)</f>
        <v>895368.07</v>
      </c>
      <c r="F28" s="164">
        <f>SUM(F25:F27)</f>
        <v>956708.95</v>
      </c>
      <c r="G28" s="164"/>
    </row>
    <row r="29" spans="3:7" ht="15" thickBot="1">
      <c r="E29" s="165"/>
      <c r="F29" s="165"/>
      <c r="G29" s="165"/>
    </row>
    <row r="30" spans="3:7" ht="19.5" thickTop="1" thickBot="1">
      <c r="C30" s="286" t="s">
        <v>433</v>
      </c>
      <c r="D30" s="287"/>
      <c r="E30" s="166">
        <f>E13+E22+E28</f>
        <v>938862.83</v>
      </c>
      <c r="F30" s="166">
        <f>F13+F22+F28</f>
        <v>998862.83</v>
      </c>
      <c r="G30" s="167"/>
    </row>
    <row r="31" spans="3:7" ht="15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289" t="s">
        <v>176</v>
      </c>
      <c r="C3" s="289"/>
      <c r="D3" s="289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B2" sqref="B2:J2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298" t="s">
        <v>446</v>
      </c>
      <c r="C2" s="298"/>
      <c r="D2" s="298"/>
      <c r="E2" s="298"/>
      <c r="F2" s="298"/>
      <c r="G2" s="298"/>
      <c r="H2" s="298"/>
      <c r="I2" s="298"/>
      <c r="J2" s="298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292" t="s">
        <v>434</v>
      </c>
      <c r="C5" s="293"/>
      <c r="D5" s="294"/>
      <c r="F5" s="295" t="s">
        <v>435</v>
      </c>
      <c r="G5" s="296"/>
      <c r="H5" s="297"/>
      <c r="J5" s="290" t="s">
        <v>438</v>
      </c>
    </row>
    <row r="6" spans="2:10" ht="17.25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1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60000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-60000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9000</v>
      </c>
      <c r="E34" s="117"/>
      <c r="F34" s="124">
        <v>31105002</v>
      </c>
      <c r="G34" s="125" t="s">
        <v>146</v>
      </c>
      <c r="H34" s="175"/>
      <c r="J34" s="140">
        <f t="shared" si="0"/>
        <v>-9000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43000</v>
      </c>
      <c r="E38" s="117"/>
      <c r="F38" s="124">
        <v>31105006</v>
      </c>
      <c r="G38" s="125" t="s">
        <v>154</v>
      </c>
      <c r="H38" s="175"/>
      <c r="J38" s="140">
        <f t="shared" si="0"/>
        <v>-43000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8000</v>
      </c>
      <c r="E39" s="117"/>
      <c r="F39" s="124">
        <v>31105007</v>
      </c>
      <c r="G39" s="125" t="s">
        <v>156</v>
      </c>
      <c r="H39" s="175"/>
      <c r="J39" s="140">
        <f t="shared" si="0"/>
        <v>-8000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60000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-60000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341390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281390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2019-04-10T08:14:35Z</cp:lastPrinted>
  <dcterms:created xsi:type="dcterms:W3CDTF">2019-03-19T22:52:13Z</dcterms:created>
  <dcterms:modified xsi:type="dcterms:W3CDTF">2023-03-14T02:48:25Z</dcterms:modified>
</cp:coreProperties>
</file>