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لجان وجمعيات\لجان التنمية\الحسابات الختامية\اللجان\2022\طلحة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<sst xmlns="http://schemas.openxmlformats.org/spreadsheetml/2006/main" count="554" uniqueCount="447">
  <si>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</si>
  <si>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</si>
  <si>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</si>
  <si>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</si>
  <si>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</si>
  <si>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</si>
  <si>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</si>
  <si>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</si>
  <si>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</si>
  <si>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</si>
  <si>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</si>
  <si>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</si>
  <si>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</si>
  <si>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</si>
  <si>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</si>
  <si>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</si>
  <si>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</si>
  <si>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</si>
  <si>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</si>
  <si>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</si>
  <si>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</si>
  <si>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</si>
  <si>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</si>
  <si>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</si>
  <si>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</si>
  <si>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</si>
  <si>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</si>
  <si>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</si>
  <si>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</si>
  <si>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</si>
  <si>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</si>
  <si>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</si>
  <si>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</si>
  <si>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</si>
  <si>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</si>
  <si>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</si>
  <si>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</si>
  <si>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</si>
  <si>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</si>
  <si>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</si>
  <si>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</si>
  <si>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</si>
  <si>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</si>
  <si>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</si>
  <si>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</si>
  <si>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</si>
  <si>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</si>
  <si>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</si>
  <si>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</si>
  <si>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</si>
  <si>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</si>
  <si>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</si>
  <si>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</si>
  <si>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</si>
  <si>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</si>
  <si>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</si>
  <si>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</si>
  <si>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</si>
  <si>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</si>
  <si>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</si>
  <si>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</si>
  <si>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</si>
  <si>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</si>
  <si>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</si>
  <si>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</si>
  <si>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</si>
  <si>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</si>
  <si>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</si>
  <si>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</si>
  <si>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</si>
  <si>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</si>
  <si>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</si>
  <si>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</si>
  <si>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</si>
  <si>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</si>
  <si>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</si>
  <si>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</si>
  <si>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</si>
  <si>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</si>
  <si>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</si>
  <si>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</si>
  <si>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</si>
  <si>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</si>
  <si>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</si>
  <si>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</si>
  <si>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</si>
  <si>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</si>
  <si>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</si>
  <si>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</si>
  <si>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</si>
  <si>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</si>
  <si>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</si>
  <si>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</si>
  <si>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</si>
  <si>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</si>
  <si>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</si>
  <si>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</si>
  <si>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</si>
  <si>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</si>
  <si>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</si>
  <si>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</si>
  <si>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</si>
  <si>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</si>
  <si>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</si>
  <si>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</si>
  <si>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</si>
  <si>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</si>
  <si>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</si>
  <si>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</si>
  <si>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</si>
  <si>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</si>
  <si>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</si>
  <si>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</si>
  <si>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</si>
  <si>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</si>
  <si>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</si>
  <si>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</si>
  <si>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</si>
  <si>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</si>
  <si>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</si>
  <si>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</si>
  <si>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</si>
  <si>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</si>
  <si>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</si>
  <si>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</si>
  <si>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</si>
  <si>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</si>
  <si>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</si>
  <si>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</si>
  <si>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</si>
  <si>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</si>
  <si>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</si>
  <si>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</si>
  <si>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</si>
  <si>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</si>
  <si>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</si>
  <si>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</si>
  <si>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</si>
  <si>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</si>
  <si>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</si>
  <si>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</si>
  <si>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</si>
  <si>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</si>
  <si>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</si>
  <si>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</si>
  <si>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</si>
  <si>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</si>
  <si>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</si>
  <si>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</si>
  <si>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</si>
  <si>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</si>
  <si>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</si>
  <si>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</si>
  <si>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</si>
  <si>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</si>
  <si>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</si>
  <si>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</si>
  <si>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</si>
  <si>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</si>
  <si>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</si>
  <si>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</si>
  <si>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</si>
  <si>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</si>
  <si>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</si>
  <si>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</si>
  <si>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</si>
  <si>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</si>
  <si>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</si>
  <si>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</si>
  <si>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</si>
  <si>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</si>
  <si>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</si>
  <si>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</si>
  <si>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</si>
  <si>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</si>
  <si>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</si>
  <si>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</si>
  <si>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</si>
  <si>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</si>
  <si>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</si>
  <si>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</si>
  <si>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</si>
  <si>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</si>
  <si>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</si>
  <si>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</si>
  <si>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</si>
  <si>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</si>
  <si>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</si>
  <si>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</si>
  <si>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</si>
  <si>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</si>
  <si>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</si>
  <si>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</si>
  <si>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</si>
  <si>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</si>
  <si>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</si>
  <si>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</si>
  <si>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</si>
  <si>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</si>
  <si>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</si>
  <si>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</si>
  <si>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</si>
  <si>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</si>
  <si>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</si>
  <si>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</si>
  <si>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</si>
  <si>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</si>
  <si>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</si>
  <si>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</si>
  <si>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</si>
  <si>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</si>
  <si>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</si>
  <si>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</si>
  <si>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</si>
  <si>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</si>
  <si>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</si>
  <si>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</si>
  <si>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</si>
  <si>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</si>
  <si>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</si>
  <si>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</si>
  <si>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</si>
  <si>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</si>
  <si>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</si>
  <si>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</si>
  <si>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</si>
  <si>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</si>
  <si>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</si>
  <si>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</si>
  <si>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</si>
  <si>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</si>
  <si>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</si>
  <si>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</si>
  <si>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</si>
  <si>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</si>
  <si>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</si>
  <si>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</si>
  <si>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</si>
  <si>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</si>
  <si>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</si>
  <si>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</si>
  <si>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</si>
  <si>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</si>
  <si>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</si>
  <si>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</si>
  <si>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</si>
  <si>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</si>
  <si>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</si>
  <si>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</si>
  <si>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</si>
  <si>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</si>
  <si>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</si>
  <si>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</si>
  <si>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</si>
  <si>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</si>
  <si>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</si>
  <si>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</si>
  <si>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</si>
  <si>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</si>
  <si>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</si>
  <si>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</si>
  <si>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</si>
  <si>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</si>
  <si>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</si>
  <si>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</si>
  <si>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</si>
  <si>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</si>
  <si>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</si>
  <si>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</si>
  <si>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</si>
  <si>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</si>
  <si>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</si>
  <si>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</si>
  <si>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</si>
  <si>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</si>
  <si>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</si>
  <si>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</si>
  <si>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</si>
  <si>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</si>
  <si>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</si>
  <si>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</si>
  <si>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</si>
  <si>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</si>
  <si>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</si>
  <si>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</si>
  <si>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</si>
  <si>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</si>
  <si>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</si>
  <si>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</si>
  <si>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</si>
  <si>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</si>
  <si>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</si>
  <si>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</si>
  <si>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</si>
  <si>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</si>
  <si>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</si>
  <si>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</si>
  <si>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</si>
  <si>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</si>
  <si>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</si>
  <si>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</si>
  <si>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</si>
  <si>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</si>
  <si>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</si>
  <si>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</si>
  <si>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</si>
  <si>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</si>
  <si>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</si>
  <si>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</si>
  <si>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</si>
  <si>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</si>
  <si>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</si>
  <si>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</si>
  <si>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</si>
  <si>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</si>
  <si>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</si>
  <si>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</si>
  <si>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</si>
  <si>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</si>
  <si>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</si>
  <si>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</si>
  <si>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</si>
  <si>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</si>
  <si>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</si>
  <si>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</si>
  <si>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</si>
  <si>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</si>
  <si>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</si>
  <si>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</si>
  <si>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</si>
  <si>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</si>
  <si>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</si>
  <si>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</si>
  <si>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</si>
  <si>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</si>
  <si>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</si>
  <si>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</si>
  <si>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</si>
  <si>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</si>
  <si>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</si>
  <si>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</si>
  <si>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</si>
  <si>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</si>
  <si>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</si>
  <si>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</si>
  <si>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</si>
  <si>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</si>
  <si>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</si>
  <si>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</si>
  <si>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</si>
  <si>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</si>
  <si>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</si>
  <si>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</si>
  <si>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</si>
  <si>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</si>
  <si>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</si>
  <si>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</si>
  <si>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</si>
  <si>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</si>
  <si>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</si>
  <si>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</si>
  <si>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</si>
  <si>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</si>
  <si>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</si>
  <si>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</si>
  <si>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</si>
  <si>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</si>
  <si>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</si>
  <si>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</si>
  <si>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</si>
  <si>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</si>
  <si>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</si>
  <si>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</si>
  <si>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</si>
  <si>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</si>
  <si>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</si>
  <si>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</si>
  <si>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</si>
  <si>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</si>
  <si>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</si>
  <si>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</si>
  <si>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</si>
  <si>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</si>
  <si>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</si>
  <si>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</si>
  <si>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</si>
  <si>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</si>
  <si>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</si>
  <si>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</si>
  <si>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</si>
  <si>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</si>
  <si>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</si>
  <si>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</si>
  <si>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</si>
  <si>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</si>
  <si>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</si>
  <si>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</si>
  <si>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</si>
  <si>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</si>
  <si>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</si>
  <si>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</si>
  <si>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</si>
  <si>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</si>
  <si>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</si>
  <si>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</si>
  <si>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</si>
  <si>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</si>
  <si>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</si>
  <si>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</si>
  <si>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</si>
  <si>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</si>
  <si>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</si>
  <si>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</si>
  <si>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</si>
  <si>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</si>
  <si>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</si>
  <si>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</si>
  <si>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</si>
  <si>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</si>
  <si>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</si>
  <si>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</si>
  <si>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</si>
  <si>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</si>
  <si>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</si>
  <si>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</si>
  <si>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</si>
  <si>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</si>
  <si>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</si>
  <si>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</si>
  <si>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</si>
  <si>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</si>
  <si>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</si>
  <si>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</si>
  <si>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</si>
  <si>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</si>
  <si>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</si>
  <si>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</si>
  <si>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</si>
  <si>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</si>
  <si>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</si>
  <si>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</si>
  <si>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</si>
  <si>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</si>
  <si>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2022      الى 30 / 6 / 2022    </t>
  </si>
  <si>
    <t xml:space="preserve">تقرير بالأصول الثابتة بتاريخ 30 /  6 /   2022م </t>
  </si>
  <si>
    <t>تقرير بالإلتزامات وصافي اًلأصول بتاريخ 30 /  6 /    2022م</t>
  </si>
  <si>
    <t xml:space="preserve">تقرير إيرادات ومصروفات البرامج والأنشطة المقيدة للفترة من 1 /  4 / 2022م      الى  30 / 6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</si>
</sst>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9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702D68CC-26DB-4B27-A90E-EDAA74A478AC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جمعية</a:t>
          </a:r>
          <a:r>
            <a:rPr lang="ar-SA" sz="1400">
              <a:effectLst/>
              <a:latin typeface="+mn-lt"/>
              <a:ea typeface="Calibri"/>
              <a:cs typeface="+mn-cs"/>
            </a:rPr>
            <a:t> التنمية: جمعية التنمية الأهلية بطلحة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895368.07</a:t>
          </a:r>
          <a:r>
            <a:rPr lang="ar-SA"/>
            <a:t> 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25 / 9 / 1443 هـ      ترخيص رقم 4348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/ 4 / 1421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طلحة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0537505174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Tn.talha91@gmail.com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0537505174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895368.07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4" t="s">
        <v>36</v>
      </c>
      <c r="C5" s="257" t="s">
        <v>93</v>
      </c>
      <c r="D5" s="257"/>
      <c r="E5" s="257"/>
      <c r="F5" s="257"/>
      <c r="G5" s="257" t="s">
        <v>94</v>
      </c>
      <c r="H5" s="258"/>
    </row>
    <row r="6" spans="2:12" ht="31.5" customHeight="1">
      <c r="B6" s="255"/>
      <c r="C6" s="259" t="s">
        <v>95</v>
      </c>
      <c r="D6" s="260"/>
      <c r="E6" s="259" t="s">
        <v>185</v>
      </c>
      <c r="F6" s="260"/>
      <c r="G6" s="261" t="s">
        <v>94</v>
      </c>
      <c r="H6" s="263" t="s">
        <v>98</v>
      </c>
    </row>
    <row r="7" spans="2:12" ht="16.5" thickBot="1">
      <c r="B7" s="256"/>
      <c r="C7" s="145" t="s">
        <v>93</v>
      </c>
      <c r="D7" s="145" t="s">
        <v>186</v>
      </c>
      <c r="E7" s="145" t="s">
        <v>96</v>
      </c>
      <c r="F7" s="145" t="s">
        <v>97</v>
      </c>
      <c r="G7" s="262"/>
      <c r="H7" s="264"/>
      <c r="I7" s="80"/>
      <c r="J7" s="81"/>
      <c r="K7" s="81"/>
    </row>
    <row r="8" spans="2:12" ht="21" thickTop="1">
      <c r="B8" s="251" t="s">
        <v>112</v>
      </c>
      <c r="C8" s="252"/>
      <c r="D8" s="252"/>
      <c r="E8" s="252"/>
      <c r="F8" s="252"/>
      <c r="G8" s="252"/>
      <c r="H8" s="253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1" t="s">
        <v>113</v>
      </c>
      <c r="C21" s="252"/>
      <c r="D21" s="252"/>
      <c r="E21" s="252"/>
      <c r="F21" s="252"/>
      <c r="G21" s="252"/>
      <c r="H21" s="253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5" t="s">
        <v>179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</row>
    <row r="4" spans="2:14" ht="15" thickBot="1"/>
    <row r="5" spans="2:14" ht="30.75" customHeight="1" thickTop="1">
      <c r="B5" s="268" t="s">
        <v>90</v>
      </c>
      <c r="C5" s="273" t="s">
        <v>86</v>
      </c>
      <c r="D5" s="273" t="s">
        <v>87</v>
      </c>
      <c r="E5" s="273" t="s">
        <v>88</v>
      </c>
      <c r="F5" s="273" t="s">
        <v>91</v>
      </c>
      <c r="G5" s="270" t="s">
        <v>436</v>
      </c>
      <c r="H5" s="271"/>
      <c r="I5" s="271"/>
      <c r="J5" s="271"/>
      <c r="K5" s="272"/>
      <c r="L5" s="275" t="s">
        <v>89</v>
      </c>
      <c r="M5" s="266" t="s">
        <v>441</v>
      </c>
      <c r="N5" s="266" t="s">
        <v>184</v>
      </c>
    </row>
    <row r="6" spans="2:14" ht="15" customHeight="1" thickBot="1">
      <c r="B6" s="269"/>
      <c r="C6" s="274"/>
      <c r="D6" s="274"/>
      <c r="E6" s="274"/>
      <c r="F6" s="274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6"/>
      <c r="M6" s="267"/>
      <c r="N6" s="267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F14" sqref="F14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7" t="s">
        <v>178</v>
      </c>
      <c r="D2" s="277"/>
      <c r="E2" s="277"/>
      <c r="F2" s="277"/>
      <c r="G2" s="277"/>
      <c r="H2" s="277"/>
      <c r="I2" s="277"/>
      <c r="J2" s="277"/>
      <c r="K2" s="277"/>
      <c r="L2" s="277"/>
    </row>
    <row r="3" spans="2:16" ht="15.75" thickBot="1">
      <c r="B3" s="278" t="s">
        <v>188</v>
      </c>
      <c r="C3" s="283" t="s">
        <v>114</v>
      </c>
      <c r="D3" s="280" t="s">
        <v>37</v>
      </c>
      <c r="E3" s="281"/>
      <c r="F3" s="282"/>
      <c r="G3" s="280" t="s">
        <v>38</v>
      </c>
      <c r="H3" s="281"/>
      <c r="I3" s="282"/>
      <c r="J3" s="280" t="s">
        <v>39</v>
      </c>
      <c r="K3" s="281"/>
      <c r="L3" s="282"/>
      <c r="N3" s="280" t="s">
        <v>85</v>
      </c>
      <c r="O3" s="281"/>
      <c r="P3" s="282"/>
    </row>
    <row r="4" spans="2:16" ht="15" thickBot="1">
      <c r="B4" s="279"/>
      <c r="C4" s="284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3" activePane="bottomRight" state="frozen"/>
      <selection pane="topRight" activeCell="M1" sqref="M1"/>
      <selection pane="bottomLeft" activeCell="A5" sqref="A5"/>
      <selection pane="bottomRight" activeCell="F245" sqref="F245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5" t="s">
        <v>443</v>
      </c>
      <c r="C2" s="285"/>
      <c r="D2" s="285"/>
      <c r="E2" s="285"/>
      <c r="F2" s="285"/>
      <c r="G2" s="285"/>
      <c r="H2" s="285"/>
      <c r="I2" s="285"/>
      <c r="J2" s="285"/>
      <c r="K2" s="285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61340.88</v>
      </c>
      <c r="E5" s="223">
        <f>E6</f>
        <v>1340.88</v>
      </c>
      <c r="F5" s="224">
        <f>F210</f>
        <v>60000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1340.88</v>
      </c>
      <c r="E6" s="226">
        <f>E7+E38+E134+E190</f>
        <v>1340.88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1340.88</v>
      </c>
      <c r="E134" s="226">
        <f>SUM(E135,E137,E144,E150,E155,E157,E159,E161,E163,E165,E167,E169,E171,E183)</f>
        <v>1340.88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1127.5</v>
      </c>
      <c r="E155" s="226">
        <f>E156</f>
        <v>1127.5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1127.5</v>
      </c>
      <c r="E156" s="226">
        <v>1127.5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213.38</v>
      </c>
      <c r="E165" s="226">
        <f>E166</f>
        <v>213.38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213.38</v>
      </c>
      <c r="E166" s="226">
        <v>213.38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60000</v>
      </c>
      <c r="E210" s="228"/>
      <c r="F210" s="227">
        <f>SUM(F211,F249)</f>
        <v>60000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60000</v>
      </c>
      <c r="E211" s="232"/>
      <c r="F211" s="227">
        <f>SUM(F212,F214,F223,F232,F238)</f>
        <v>60000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60000</v>
      </c>
      <c r="E238" s="232"/>
      <c r="F238" s="227">
        <f>SUM(F239:F248)</f>
        <v>60000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9000</v>
      </c>
      <c r="E240" s="232"/>
      <c r="F240" s="227">
        <v>9000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43000</v>
      </c>
      <c r="E244" s="232"/>
      <c r="F244" s="227">
        <v>43000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8000</v>
      </c>
      <c r="E245" s="232"/>
      <c r="F245" s="227">
        <v>8000</v>
      </c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61340.88</v>
      </c>
      <c r="E293" s="243">
        <f>E5</f>
        <v>1340.88</v>
      </c>
      <c r="F293" s="243">
        <f>F210</f>
        <v>60000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3" workbookViewId="0">
      <selection activeCell="D7" sqref="D7"/>
    </sheetView>
  </sheetViews>
  <sheetFormatPr defaultRowHeight="14.25"/>
  <cols>
    <col min="3" max="3" width="44.375" customWidth="1"/>
    <col min="4" max="4" width="9.875" bestFit="1" customWidth="1"/>
    <col min="6" max="6" width="17.625" customWidth="1"/>
  </cols>
  <sheetData>
    <row r="2" spans="2:6" ht="20.25">
      <c r="B2" s="288" t="s">
        <v>444</v>
      </c>
      <c r="C2" s="288"/>
      <c r="D2" s="288"/>
      <c r="E2" s="288"/>
      <c r="F2" s="288"/>
    </row>
    <row r="3" spans="2:6" ht="15" thickBot="1"/>
    <row r="4" spans="2:6" ht="30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400126.83</v>
      </c>
      <c r="E7" s="245">
        <v>460126.83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400126.83</v>
      </c>
      <c r="E15" s="161">
        <f>SUM(E7:E14)</f>
        <v>460126.83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95790</v>
      </c>
      <c r="E17" s="211">
        <v>95790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>
        <v>442946</v>
      </c>
      <c r="E20" s="211">
        <v>442946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538736</v>
      </c>
      <c r="E22" s="161">
        <f>SUM(E17:E21)</f>
        <v>538736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6" t="s">
        <v>425</v>
      </c>
      <c r="C33" s="287"/>
      <c r="D33" s="166">
        <f>D15+D22+D31</f>
        <v>938862.83000000007</v>
      </c>
      <c r="E33" s="166">
        <f>E15+E22+E31</f>
        <v>998862.83000000007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9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0.25" bestFit="1" customWidth="1"/>
    <col min="6" max="6" width="12.375" bestFit="1" customWidth="1"/>
    <col min="7" max="7" width="23.375" customWidth="1"/>
  </cols>
  <sheetData>
    <row r="2" spans="3:7" ht="20.25">
      <c r="C2" s="288" t="s">
        <v>445</v>
      </c>
      <c r="D2" s="288"/>
      <c r="E2" s="288"/>
      <c r="F2" s="288"/>
      <c r="G2" s="288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247">
        <v>4725</v>
      </c>
      <c r="F10" s="247">
        <v>4725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4725</v>
      </c>
      <c r="F13" s="161">
        <f>SUM(F7:F12)</f>
        <v>4725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50">
        <f>F19+'تقرير المصروفات '!E134</f>
        <v>38769.759999999995</v>
      </c>
      <c r="F19" s="211">
        <v>37428.879999999997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38769.759999999995</v>
      </c>
      <c r="F22" s="161">
        <f>SUM(F15:F21)</f>
        <v>37428.879999999997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9">
        <f>F25+'تقرير الايرادات والتبرعات '!G12+'تقرير الايرادات والتبرعات '!H12-'تقرير المصروفات '!F211</f>
        <v>281390</v>
      </c>
      <c r="F25" s="204">
        <v>341390</v>
      </c>
      <c r="G25" s="160"/>
    </row>
    <row r="26" spans="3:7" ht="15.75">
      <c r="C26" s="207">
        <v>23102</v>
      </c>
      <c r="D26" s="208" t="s">
        <v>442</v>
      </c>
      <c r="E26" s="249">
        <f>F26+'تقرير الايرادات والتبرعات '!D19+'تقرير الايرادات والتبرعات '!E19-'تقرير المصروفات '!F249-'تقرير المصروفات '!E6</f>
        <v>613978.06999999995</v>
      </c>
      <c r="F26" s="204">
        <v>615318.94999999995</v>
      </c>
      <c r="G26" s="160"/>
    </row>
    <row r="27" spans="3:7" ht="16.5" thickBot="1">
      <c r="C27" s="207">
        <v>23103</v>
      </c>
      <c r="D27" s="208" t="s">
        <v>81</v>
      </c>
      <c r="E27" s="249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895368.07</v>
      </c>
      <c r="F28" s="164">
        <f>SUM(F25:F27)</f>
        <v>956708.95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6" t="s">
        <v>433</v>
      </c>
      <c r="D30" s="287"/>
      <c r="E30" s="166">
        <f>E13+E22+E28</f>
        <v>938862.83</v>
      </c>
      <c r="F30" s="166">
        <f>F13+F22+F28</f>
        <v>998862.83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9" t="s">
        <v>176</v>
      </c>
      <c r="C3" s="289"/>
      <c r="D3" s="289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8" t="s">
        <v>446</v>
      </c>
      <c r="C2" s="298"/>
      <c r="D2" s="298"/>
      <c r="E2" s="298"/>
      <c r="F2" s="298"/>
      <c r="G2" s="298"/>
      <c r="H2" s="298"/>
      <c r="I2" s="298"/>
      <c r="J2" s="298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92" t="s">
        <v>434</v>
      </c>
      <c r="C5" s="293"/>
      <c r="D5" s="294"/>
      <c r="F5" s="295" t="s">
        <v>435</v>
      </c>
      <c r="G5" s="296"/>
      <c r="H5" s="297"/>
      <c r="J5" s="290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1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60000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-60000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9000</v>
      </c>
      <c r="E34" s="117"/>
      <c r="F34" s="124">
        <v>31105002</v>
      </c>
      <c r="G34" s="125" t="s">
        <v>146</v>
      </c>
      <c r="H34" s="175"/>
      <c r="J34" s="140">
        <f t="shared" si="0"/>
        <v>-9000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43000</v>
      </c>
      <c r="E38" s="117"/>
      <c r="F38" s="124">
        <v>31105006</v>
      </c>
      <c r="G38" s="125" t="s">
        <v>154</v>
      </c>
      <c r="H38" s="175"/>
      <c r="J38" s="140">
        <f t="shared" si="0"/>
        <v>-43000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8000</v>
      </c>
      <c r="E39" s="117"/>
      <c r="F39" s="124">
        <v>31105007</v>
      </c>
      <c r="G39" s="125" t="s">
        <v>156</v>
      </c>
      <c r="H39" s="175"/>
      <c r="J39" s="140">
        <f t="shared" si="0"/>
        <v>-8000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60000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-60000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341390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281390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2023-03-14T02:48:25Z</dcterms:modified>
</cp:coreProperties>
</file>